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SEPTEMBER 2013" sheetId="1" r:id="rId1"/>
  </sheets>
  <definedNames>
    <definedName name="_xlnm.Print_Area" localSheetId="0">'SEPTEMBER 2013'!$A$98:$M$129</definedName>
  </definedNames>
  <calcPr fullCalcOnLoad="1"/>
</workbook>
</file>

<file path=xl/sharedStrings.xml><?xml version="1.0" encoding="utf-8"?>
<sst xmlns="http://schemas.openxmlformats.org/spreadsheetml/2006/main" count="133" uniqueCount="96">
  <si>
    <t>SATKER/KODE SATKER</t>
  </si>
  <si>
    <t>: PENGADILAN NEGERI PEKALONGAN      ( 097741 )</t>
  </si>
  <si>
    <t>BAGIAN ANGGARAN</t>
  </si>
  <si>
    <t xml:space="preserve">KODE </t>
  </si>
  <si>
    <t>JENIS BELANJA / MAK</t>
  </si>
  <si>
    <t>PAGU DIPA</t>
  </si>
  <si>
    <t>REALISASI S/D BULAN LALU</t>
  </si>
  <si>
    <t>REALISASI BULAN INI</t>
  </si>
  <si>
    <t>KETERANGAN</t>
  </si>
  <si>
    <t>TOTAL</t>
  </si>
  <si>
    <t>%</t>
  </si>
  <si>
    <t>1066.994.001</t>
  </si>
  <si>
    <t>Pembayaran Gaji dan Tunjangan</t>
  </si>
  <si>
    <t>Belanja Gaji dan Tunjangan PNS</t>
  </si>
  <si>
    <t>Belanja Gaji Pokok PNS</t>
  </si>
  <si>
    <t>Belanja Pembulatan Gaji PNS</t>
  </si>
  <si>
    <t>Belanja Tunj. Suami/istri PNS</t>
  </si>
  <si>
    <t>Belanja Tunj. Anak PNS</t>
  </si>
  <si>
    <t>Belanja Tunj. Struktural PNS</t>
  </si>
  <si>
    <t>Belanja Tunj.Fungsional PNS</t>
  </si>
  <si>
    <t>Belanja Tunj. PPh.PNS</t>
  </si>
  <si>
    <t>Belanja Tunj.Beras PNS</t>
  </si>
  <si>
    <t>Belanja Tunjangan Umum PNS</t>
  </si>
  <si>
    <t>Belanja Uang Lembur</t>
  </si>
  <si>
    <t xml:space="preserve"> </t>
  </si>
  <si>
    <t>JUMLAH SUB  BELANJA  5111</t>
  </si>
  <si>
    <t xml:space="preserve">Penyelenggaraan  Operasional dan Pemeliharaan Perkantoran  </t>
  </si>
  <si>
    <t>Belanja Barang Operasional</t>
  </si>
  <si>
    <t>Belanja Keperluan Perkantoran</t>
  </si>
  <si>
    <t>Belanja Penambah Daya Tahan Tubuh</t>
  </si>
  <si>
    <t>Belanja Pengiriman Surat Dinas Pos Pusat</t>
  </si>
  <si>
    <t>Belanja Honor Operasional Satuan Kerja</t>
  </si>
  <si>
    <t>JUMLAH SUB BELANJA 5211</t>
  </si>
  <si>
    <t>Belanja Barang Non Operasional</t>
  </si>
  <si>
    <t xml:space="preserve">Belanja Barang Non operasional Lainnya </t>
  </si>
  <si>
    <t>JUMLAH SUB  BELANJA  5212</t>
  </si>
  <si>
    <t>Belanja Jasa</t>
  </si>
  <si>
    <t>Belanja Langganan Listrik</t>
  </si>
  <si>
    <t>Belanja Langganan Telepon</t>
  </si>
  <si>
    <t xml:space="preserve">Belanja Langganan Air </t>
  </si>
  <si>
    <t>JUMLAH SUB BELANJA  5221</t>
  </si>
  <si>
    <t>Belanja  Pemeliharaan</t>
  </si>
  <si>
    <t xml:space="preserve">Belanja Biaya Pemeliharaan Gedung dan Bangunan </t>
  </si>
  <si>
    <t>Belanja Biaya Pemeliharaan Peralatan dan Mesin</t>
  </si>
  <si>
    <t>JUMLAH SUB KELOMPOK BELANJA  5231</t>
  </si>
  <si>
    <t>Belanja Perjalanan Dalam Negeri</t>
  </si>
  <si>
    <t>Belanja Perjalanan Biasa</t>
  </si>
  <si>
    <t>JUMLAH SUB  BELANJA  5241</t>
  </si>
  <si>
    <r>
      <t>05.01.01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Program Dukungan Manajemen dan Pelaksanaan  Tugas  Teknis Lainnya Mahkamah Agung</t>
    </r>
  </si>
  <si>
    <t xml:space="preserve">PROPINSI </t>
  </si>
  <si>
    <t>: JAWA TENGAH                                            ( 03 )</t>
  </si>
  <si>
    <t>NO.DIPA</t>
  </si>
  <si>
    <t xml:space="preserve">: DIPA-005.01.2.097741/2013  </t>
  </si>
  <si>
    <t>001</t>
  </si>
  <si>
    <t>: BADAN URUSAN ADMINISTRASI MA RI    ( 01 )</t>
  </si>
  <si>
    <t>002</t>
  </si>
  <si>
    <t>Belanja Biaya Pemeliharaan Jaringan</t>
  </si>
  <si>
    <t>Pengadaan Sarana dan Prasarana di Lingkungan Peradilan Tingkat Banding dan Tingkat Pertama</t>
  </si>
  <si>
    <t>Belanja Modal Peralatan dan Mesin</t>
  </si>
  <si>
    <t xml:space="preserve">Belanja Modal Peralatan dan Mesin </t>
  </si>
  <si>
    <t>JUMLAH   KESELURUHAN</t>
  </si>
  <si>
    <t>PEJABAT PEMBUAT KOMITMEN</t>
  </si>
  <si>
    <t>022</t>
  </si>
  <si>
    <t>Jaringan Instalasi</t>
  </si>
  <si>
    <t>Belanja Modal Jalan, Irigasi dan Jaringan</t>
  </si>
  <si>
    <t>Belanja Modal Jaringan</t>
  </si>
  <si>
    <t>Belanja Modal Upah Tenaga Kerja dn Honor Pengelola Teknis Jaringan</t>
  </si>
  <si>
    <t>Kendaraan Bermotor</t>
  </si>
  <si>
    <t>Belanja Modal Upah Tenaga Kerja dn Honor Pengelola Teknis Peralatan dan Mesin</t>
  </si>
  <si>
    <r>
      <t>05.01.02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Program Peningkatan Sarana dan Prasarana Aparatur Mahkamah Agung</t>
    </r>
  </si>
  <si>
    <t>: DIRJEN BADAN PERADILAN UMUM MA RI (03)</t>
  </si>
  <si>
    <t>: PENGADILAN NEGERI PEKALONGAN      ( 099094 )</t>
  </si>
  <si>
    <t xml:space="preserve">: DIPA-005.03.2.099094/2013  </t>
  </si>
  <si>
    <r>
      <t>05.03.07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Program Peningkatan Manajemen Peradilan Umum</t>
    </r>
  </si>
  <si>
    <t>Peningkatan Manajemen Peradilan Umum</t>
  </si>
  <si>
    <t>011</t>
  </si>
  <si>
    <t>Penanganan Perkara</t>
  </si>
  <si>
    <t>Belanja Bahan</t>
  </si>
  <si>
    <t>Belanja Barang Non Operasional Lainnya</t>
  </si>
  <si>
    <t>Belanja Perjalanan Lainnya</t>
  </si>
  <si>
    <t>JUMLAH KESELURUHAN</t>
  </si>
  <si>
    <t>Belanja Uang Makan PNS</t>
  </si>
  <si>
    <t>JUMLAH SUB BELANJA 5341</t>
  </si>
  <si>
    <t>JUMLAH SUB  BELANJA 5321</t>
  </si>
  <si>
    <t>Belanja Biaya Pemeliharaan Gedung dan Bangunan Lainnya</t>
  </si>
  <si>
    <t>PAGU DIPA SETELAH REVISI</t>
  </si>
  <si>
    <t>LAPORAN REALISASI ANGGARAN TAHUN 2013</t>
  </si>
  <si>
    <t>REALISASI S/D BULAN INI</t>
  </si>
  <si>
    <t>SISA DANA S/D BULAN INI</t>
  </si>
  <si>
    <t>Belanja Tunj. Lain-lain termasuk uang duka PNS Dalam dan Luar Negeri</t>
  </si>
  <si>
    <t>PUJIONO, SE</t>
  </si>
  <si>
    <t>NIP. 19710608 200604 1 001</t>
  </si>
  <si>
    <t>`</t>
  </si>
  <si>
    <t xml:space="preserve">BULAN : SEPTEMBER 2013 </t>
  </si>
  <si>
    <t>Pekalongan,         Oktober  2013</t>
  </si>
  <si>
    <t>Pekalongan,            Oktober 2013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</si>
</sst>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b/>
      <sz val="5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 quotePrefix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2" fontId="1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 wrapText="1"/>
    </xf>
    <xf numFmtId="0" fontId="4" fillId="0" borderId="15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8" fillId="0" borderId="2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32004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3200400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110</xdr:row>
      <xdr:rowOff>0</xdr:rowOff>
    </xdr:from>
    <xdr:to>
      <xdr:col>2</xdr:col>
      <xdr:colOff>28575</xdr:colOff>
      <xdr:row>110</xdr:row>
      <xdr:rowOff>0</xdr:rowOff>
    </xdr:to>
    <xdr:sp>
      <xdr:nvSpPr>
        <xdr:cNvPr id="3" name="Line 2"/>
        <xdr:cNvSpPr>
          <a:spLocks/>
        </xdr:cNvSpPr>
      </xdr:nvSpPr>
      <xdr:spPr>
        <a:xfrm>
          <a:off x="3200400" y="2050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86">
      <selection activeCell="B91" sqref="B91"/>
    </sheetView>
  </sheetViews>
  <sheetFormatPr defaultColWidth="9.140625" defaultRowHeight="12.75"/>
  <cols>
    <col min="1" max="1" width="17.7109375" style="0" customWidth="1"/>
    <col min="2" max="2" width="29.8515625" style="0" customWidth="1"/>
    <col min="3" max="3" width="12.140625" style="0" customWidth="1"/>
    <col min="4" max="4" width="12.8515625" style="0" customWidth="1"/>
    <col min="5" max="5" width="12.140625" style="0" customWidth="1"/>
    <col min="6" max="6" width="7.00390625" style="0" customWidth="1"/>
    <col min="7" max="7" width="12.140625" style="0" customWidth="1"/>
    <col min="8" max="8" width="7.8515625" style="0" customWidth="1"/>
    <col min="9" max="9" width="12.140625" style="0" customWidth="1"/>
    <col min="10" max="10" width="7.421875" style="0" customWidth="1"/>
    <col min="11" max="11" width="12.7109375" style="0" customWidth="1"/>
    <col min="12" max="12" width="7.8515625" style="0" customWidth="1"/>
    <col min="13" max="13" width="10.8515625" style="0" customWidth="1"/>
  </cols>
  <sheetData>
    <row r="1" spans="1:18" ht="12.7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"/>
      <c r="O1" s="6"/>
      <c r="P1" s="6"/>
      <c r="Q1" s="6"/>
      <c r="R1" s="6"/>
    </row>
    <row r="2" spans="1:18" ht="12.75">
      <c r="A2" s="104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"/>
      <c r="O2" s="7"/>
      <c r="P2" s="7"/>
      <c r="Q2" s="7"/>
      <c r="R2" s="7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" ht="12.75">
      <c r="A4" s="2" t="s">
        <v>0</v>
      </c>
      <c r="B4" s="2" t="s">
        <v>1</v>
      </c>
    </row>
    <row r="5" spans="1:2" ht="12.75">
      <c r="A5" s="2" t="s">
        <v>49</v>
      </c>
      <c r="B5" s="2" t="s">
        <v>50</v>
      </c>
    </row>
    <row r="6" spans="1:2" ht="12.75">
      <c r="A6" s="2" t="s">
        <v>2</v>
      </c>
      <c r="B6" s="2" t="s">
        <v>54</v>
      </c>
    </row>
    <row r="7" spans="1:2" ht="12.75">
      <c r="A7" s="2" t="s">
        <v>51</v>
      </c>
      <c r="B7" s="2" t="s">
        <v>52</v>
      </c>
    </row>
    <row r="8" spans="1:2" ht="13.5" thickBot="1">
      <c r="A8" s="2"/>
      <c r="B8" s="2"/>
    </row>
    <row r="9" spans="1:13" s="69" customFormat="1" ht="28.5" customHeight="1" thickTop="1">
      <c r="A9" s="93" t="s">
        <v>3</v>
      </c>
      <c r="B9" s="95" t="s">
        <v>4</v>
      </c>
      <c r="C9" s="95" t="s">
        <v>5</v>
      </c>
      <c r="D9" s="95" t="s">
        <v>85</v>
      </c>
      <c r="E9" s="97" t="s">
        <v>6</v>
      </c>
      <c r="F9" s="97"/>
      <c r="G9" s="122" t="s">
        <v>7</v>
      </c>
      <c r="H9" s="123"/>
      <c r="I9" s="97" t="s">
        <v>87</v>
      </c>
      <c r="J9" s="97"/>
      <c r="K9" s="90" t="s">
        <v>88</v>
      </c>
      <c r="L9" s="90"/>
      <c r="M9" s="91" t="s">
        <v>8</v>
      </c>
    </row>
    <row r="10" spans="1:13" s="69" customFormat="1" ht="13.5" thickBot="1">
      <c r="A10" s="94"/>
      <c r="B10" s="96"/>
      <c r="C10" s="96"/>
      <c r="D10" s="96"/>
      <c r="E10" s="10" t="s">
        <v>9</v>
      </c>
      <c r="F10" s="10" t="s">
        <v>10</v>
      </c>
      <c r="G10" s="10" t="s">
        <v>9</v>
      </c>
      <c r="H10" s="10" t="s">
        <v>10</v>
      </c>
      <c r="I10" s="10" t="s">
        <v>9</v>
      </c>
      <c r="J10" s="10" t="s">
        <v>10</v>
      </c>
      <c r="K10" s="10" t="s">
        <v>9</v>
      </c>
      <c r="L10" s="10" t="s">
        <v>10</v>
      </c>
      <c r="M10" s="92"/>
    </row>
    <row r="11" spans="1:13" ht="22.5" customHeight="1" thickTop="1">
      <c r="A11" s="111" t="s">
        <v>48</v>
      </c>
      <c r="B11" s="112"/>
      <c r="C11" s="112"/>
      <c r="D11" s="112"/>
      <c r="E11" s="112"/>
      <c r="F11" s="112"/>
      <c r="G11" s="8"/>
      <c r="H11" s="8"/>
      <c r="I11" s="8"/>
      <c r="J11" s="8"/>
      <c r="K11" s="8"/>
      <c r="L11" s="8"/>
      <c r="M11" s="9"/>
    </row>
    <row r="12" spans="1:13" ht="12.75">
      <c r="A12" s="26" t="s">
        <v>11</v>
      </c>
      <c r="B12" s="27" t="s">
        <v>12</v>
      </c>
      <c r="C12" s="28"/>
      <c r="D12" s="28"/>
      <c r="E12" s="29"/>
      <c r="F12" s="29"/>
      <c r="G12" s="29"/>
      <c r="H12" s="29"/>
      <c r="I12" s="29"/>
      <c r="J12" s="29"/>
      <c r="K12" s="29"/>
      <c r="L12" s="29"/>
      <c r="M12" s="30"/>
    </row>
    <row r="13" spans="1:13" ht="12.75">
      <c r="A13" s="12" t="s">
        <v>53</v>
      </c>
      <c r="B13" s="13" t="s">
        <v>12</v>
      </c>
      <c r="C13" s="14"/>
      <c r="D13" s="14"/>
      <c r="E13" s="14"/>
      <c r="F13" s="15"/>
      <c r="G13" s="14"/>
      <c r="H13" s="14"/>
      <c r="I13" s="14"/>
      <c r="J13" s="15"/>
      <c r="K13" s="14"/>
      <c r="L13" s="15"/>
      <c r="M13" s="89"/>
    </row>
    <row r="14" spans="1:13" ht="12.75">
      <c r="A14" s="17">
        <v>5111</v>
      </c>
      <c r="B14" s="18" t="s">
        <v>13</v>
      </c>
      <c r="C14" s="14"/>
      <c r="D14" s="14"/>
      <c r="E14" s="14"/>
      <c r="F14" s="15"/>
      <c r="G14" s="14"/>
      <c r="H14" s="14"/>
      <c r="I14" s="14"/>
      <c r="J14" s="15"/>
      <c r="K14" s="14"/>
      <c r="L14" s="15"/>
      <c r="M14" s="89"/>
    </row>
    <row r="15" spans="1:13" ht="12.75">
      <c r="A15" s="19">
        <v>511111</v>
      </c>
      <c r="B15" s="20" t="s">
        <v>14</v>
      </c>
      <c r="C15" s="21">
        <v>1800557000</v>
      </c>
      <c r="D15" s="21">
        <v>2460961000</v>
      </c>
      <c r="E15" s="67">
        <v>1309270080</v>
      </c>
      <c r="F15" s="68">
        <v>65.28425688778259</v>
      </c>
      <c r="G15" s="21">
        <v>139691500</v>
      </c>
      <c r="H15" s="70">
        <f>G15/D15%</f>
        <v>5.676298811724363</v>
      </c>
      <c r="I15" s="67">
        <f>G15+E15</f>
        <v>1448961580</v>
      </c>
      <c r="J15" s="68">
        <f>I15/D15%</f>
        <v>58.877876569356445</v>
      </c>
      <c r="K15" s="21">
        <f>D15-I15</f>
        <v>1011999420</v>
      </c>
      <c r="L15" s="22">
        <f>100-J15</f>
        <v>41.122123430643555</v>
      </c>
      <c r="M15" s="89"/>
    </row>
    <row r="16" spans="1:13" ht="12.75">
      <c r="A16" s="19">
        <v>511119</v>
      </c>
      <c r="B16" s="20" t="s">
        <v>15</v>
      </c>
      <c r="C16" s="23">
        <v>34000</v>
      </c>
      <c r="D16" s="23">
        <v>34000</v>
      </c>
      <c r="E16" s="67">
        <v>22499</v>
      </c>
      <c r="F16" s="68">
        <v>59.747058823529414</v>
      </c>
      <c r="G16" s="21">
        <v>2023</v>
      </c>
      <c r="H16" s="70">
        <f aca="true" t="shared" si="0" ref="H16:H26">G16/D16%</f>
        <v>5.95</v>
      </c>
      <c r="I16" s="67">
        <f aca="true" t="shared" si="1" ref="I16:I26">G16+E16</f>
        <v>24522</v>
      </c>
      <c r="J16" s="68">
        <f aca="true" t="shared" si="2" ref="J16:J26">I16/D16%</f>
        <v>72.12352941176471</v>
      </c>
      <c r="K16" s="21">
        <f aca="true" t="shared" si="3" ref="K16:K26">D16-I16</f>
        <v>9478</v>
      </c>
      <c r="L16" s="22">
        <f aca="true" t="shared" si="4" ref="L16:L26">100-J16</f>
        <v>27.876470588235293</v>
      </c>
      <c r="M16" s="89"/>
    </row>
    <row r="17" spans="1:13" ht="12.75">
      <c r="A17" s="19">
        <v>511121</v>
      </c>
      <c r="B17" s="20" t="s">
        <v>16</v>
      </c>
      <c r="C17" s="21">
        <v>153533000</v>
      </c>
      <c r="D17" s="21">
        <v>272640000</v>
      </c>
      <c r="E17" s="67">
        <v>113944538</v>
      </c>
      <c r="F17" s="68">
        <v>66.68758385744235</v>
      </c>
      <c r="G17" s="21">
        <v>12116310</v>
      </c>
      <c r="H17" s="70">
        <f t="shared" si="0"/>
        <v>4.444069102112676</v>
      </c>
      <c r="I17" s="67">
        <f t="shared" si="1"/>
        <v>126060848</v>
      </c>
      <c r="J17" s="68">
        <f t="shared" si="2"/>
        <v>46.237106807511736</v>
      </c>
      <c r="K17" s="21">
        <f t="shared" si="3"/>
        <v>146579152</v>
      </c>
      <c r="L17" s="22">
        <f t="shared" si="4"/>
        <v>53.762893192488264</v>
      </c>
      <c r="M17" s="89"/>
    </row>
    <row r="18" spans="1:13" ht="12.75">
      <c r="A18" s="19">
        <v>511122</v>
      </c>
      <c r="B18" s="20" t="s">
        <v>17</v>
      </c>
      <c r="C18" s="21">
        <v>42950000</v>
      </c>
      <c r="D18" s="21">
        <v>137593000</v>
      </c>
      <c r="E18" s="67">
        <v>32279270</v>
      </c>
      <c r="F18" s="68">
        <v>67.90559481604959</v>
      </c>
      <c r="G18" s="21">
        <v>3341720</v>
      </c>
      <c r="H18" s="70">
        <f t="shared" si="0"/>
        <v>2.4286991344036397</v>
      </c>
      <c r="I18" s="67">
        <f t="shared" si="1"/>
        <v>35620990</v>
      </c>
      <c r="J18" s="68">
        <f t="shared" si="2"/>
        <v>25.888664394264243</v>
      </c>
      <c r="K18" s="21">
        <f t="shared" si="3"/>
        <v>101972010</v>
      </c>
      <c r="L18" s="22">
        <f t="shared" si="4"/>
        <v>74.11133560573576</v>
      </c>
      <c r="M18" s="89"/>
    </row>
    <row r="19" spans="1:13" ht="12.75">
      <c r="A19" s="19">
        <v>511123</v>
      </c>
      <c r="B19" s="20" t="s">
        <v>18</v>
      </c>
      <c r="C19" s="21">
        <v>19110000</v>
      </c>
      <c r="D19" s="21">
        <v>19110000</v>
      </c>
      <c r="E19" s="67">
        <v>13230000</v>
      </c>
      <c r="F19" s="68">
        <v>61.53846153846154</v>
      </c>
      <c r="G19" s="21">
        <v>1470000</v>
      </c>
      <c r="H19" s="70">
        <f t="shared" si="0"/>
        <v>7.6923076923076925</v>
      </c>
      <c r="I19" s="67">
        <f t="shared" si="1"/>
        <v>14700000</v>
      </c>
      <c r="J19" s="68">
        <f t="shared" si="2"/>
        <v>76.92307692307692</v>
      </c>
      <c r="K19" s="21">
        <f t="shared" si="3"/>
        <v>4410000</v>
      </c>
      <c r="L19" s="22">
        <f t="shared" si="4"/>
        <v>23.07692307692308</v>
      </c>
      <c r="M19" s="89"/>
    </row>
    <row r="20" spans="1:13" ht="12.75">
      <c r="A20" s="19">
        <v>511124</v>
      </c>
      <c r="B20" s="20" t="s">
        <v>19</v>
      </c>
      <c r="C20" s="21">
        <v>273650000</v>
      </c>
      <c r="D20" s="21">
        <v>3343650000</v>
      </c>
      <c r="E20" s="67">
        <v>1201285000</v>
      </c>
      <c r="F20" s="68">
        <v>399.51032340581037</v>
      </c>
      <c r="G20" s="21">
        <v>104825000</v>
      </c>
      <c r="H20" s="70">
        <f t="shared" si="0"/>
        <v>3.135047029443871</v>
      </c>
      <c r="I20" s="67">
        <f t="shared" si="1"/>
        <v>1306110000</v>
      </c>
      <c r="J20" s="68">
        <f t="shared" si="2"/>
        <v>39.062401866224036</v>
      </c>
      <c r="K20" s="21">
        <f t="shared" si="3"/>
        <v>2037540000</v>
      </c>
      <c r="L20" s="22">
        <f t="shared" si="4"/>
        <v>60.937598133775964</v>
      </c>
      <c r="M20" s="89"/>
    </row>
    <row r="21" spans="1:13" ht="12.75">
      <c r="A21" s="19">
        <v>511125</v>
      </c>
      <c r="B21" s="20" t="s">
        <v>20</v>
      </c>
      <c r="C21" s="21">
        <v>84650000</v>
      </c>
      <c r="D21" s="21">
        <v>454650000</v>
      </c>
      <c r="E21" s="67">
        <v>164734969</v>
      </c>
      <c r="F21" s="68">
        <v>176.8101819255759</v>
      </c>
      <c r="G21" s="21">
        <v>14523036</v>
      </c>
      <c r="H21" s="70">
        <f t="shared" si="0"/>
        <v>3.1943332233586275</v>
      </c>
      <c r="I21" s="67">
        <f t="shared" si="1"/>
        <v>179258005</v>
      </c>
      <c r="J21" s="68">
        <f t="shared" si="2"/>
        <v>39.42769273067194</v>
      </c>
      <c r="K21" s="21">
        <f t="shared" si="3"/>
        <v>275391995</v>
      </c>
      <c r="L21" s="22">
        <f t="shared" si="4"/>
        <v>60.57230726932806</v>
      </c>
      <c r="M21" s="89"/>
    </row>
    <row r="22" spans="1:13" ht="12.75">
      <c r="A22" s="19">
        <v>511126</v>
      </c>
      <c r="B22" s="20" t="s">
        <v>21</v>
      </c>
      <c r="C22" s="21">
        <v>66489000</v>
      </c>
      <c r="D22" s="21">
        <v>260639000</v>
      </c>
      <c r="E22" s="67">
        <v>77017500</v>
      </c>
      <c r="F22" s="68">
        <v>103.246545498865</v>
      </c>
      <c r="G22" s="21">
        <v>9247500</v>
      </c>
      <c r="H22" s="70">
        <f t="shared" si="0"/>
        <v>3.548010850256485</v>
      </c>
      <c r="I22" s="67">
        <f t="shared" si="1"/>
        <v>86265000</v>
      </c>
      <c r="J22" s="68">
        <f t="shared" si="2"/>
        <v>33.09750267611524</v>
      </c>
      <c r="K22" s="21">
        <f t="shared" si="3"/>
        <v>174374000</v>
      </c>
      <c r="L22" s="22">
        <f t="shared" si="4"/>
        <v>66.90249732388476</v>
      </c>
      <c r="M22" s="89"/>
    </row>
    <row r="23" spans="1:13" ht="12.75">
      <c r="A23" s="19">
        <v>511129</v>
      </c>
      <c r="B23" s="20" t="s">
        <v>81</v>
      </c>
      <c r="C23" s="21">
        <v>316800000</v>
      </c>
      <c r="D23" s="21">
        <v>316800000</v>
      </c>
      <c r="E23" s="67">
        <v>172965000</v>
      </c>
      <c r="F23" s="68">
        <v>46.23642676767677</v>
      </c>
      <c r="G23" s="21">
        <v>18871000</v>
      </c>
      <c r="H23" s="70">
        <f t="shared" si="0"/>
        <v>5.95675505050505</v>
      </c>
      <c r="I23" s="67">
        <f t="shared" si="1"/>
        <v>191836000</v>
      </c>
      <c r="J23" s="68">
        <f t="shared" si="2"/>
        <v>60.55429292929293</v>
      </c>
      <c r="K23" s="21">
        <f t="shared" si="3"/>
        <v>124964000</v>
      </c>
      <c r="L23" s="22">
        <f t="shared" si="4"/>
        <v>39.44570707070707</v>
      </c>
      <c r="M23" s="89"/>
    </row>
    <row r="24" spans="1:13" ht="22.5">
      <c r="A24" s="19">
        <v>511147</v>
      </c>
      <c r="B24" s="66" t="s">
        <v>89</v>
      </c>
      <c r="C24" s="21">
        <v>0</v>
      </c>
      <c r="D24" s="21">
        <v>11696000</v>
      </c>
      <c r="E24" s="67">
        <v>11654400</v>
      </c>
      <c r="F24" s="68">
        <v>99.64432284541724</v>
      </c>
      <c r="G24" s="21">
        <v>0</v>
      </c>
      <c r="H24" s="70">
        <f t="shared" si="0"/>
        <v>0</v>
      </c>
      <c r="I24" s="67">
        <f t="shared" si="1"/>
        <v>11654400</v>
      </c>
      <c r="J24" s="68">
        <f t="shared" si="2"/>
        <v>99.64432284541724</v>
      </c>
      <c r="K24" s="21">
        <f t="shared" si="3"/>
        <v>41600</v>
      </c>
      <c r="L24" s="22">
        <f t="shared" si="4"/>
        <v>0.3556771545827644</v>
      </c>
      <c r="M24" s="89"/>
    </row>
    <row r="25" spans="1:13" ht="12.75">
      <c r="A25" s="19">
        <v>511151</v>
      </c>
      <c r="B25" s="20" t="s">
        <v>22</v>
      </c>
      <c r="C25" s="21">
        <v>11957000</v>
      </c>
      <c r="D25" s="21">
        <v>90957000</v>
      </c>
      <c r="E25" s="67">
        <v>13230000</v>
      </c>
      <c r="F25" s="68">
        <v>98.35242953918207</v>
      </c>
      <c r="G25" s="21">
        <v>1470000</v>
      </c>
      <c r="H25" s="70">
        <f t="shared" si="0"/>
        <v>1.6161482898512485</v>
      </c>
      <c r="I25" s="67">
        <f t="shared" si="1"/>
        <v>14700000</v>
      </c>
      <c r="J25" s="68">
        <f t="shared" si="2"/>
        <v>16.161482898512485</v>
      </c>
      <c r="K25" s="21">
        <f t="shared" si="3"/>
        <v>76257000</v>
      </c>
      <c r="L25" s="22">
        <f t="shared" si="4"/>
        <v>83.83851710148751</v>
      </c>
      <c r="M25" s="89"/>
    </row>
    <row r="26" spans="1:13" ht="12.75">
      <c r="A26" s="24">
        <v>512211</v>
      </c>
      <c r="B26" s="25" t="s">
        <v>23</v>
      </c>
      <c r="C26" s="21">
        <v>66144000</v>
      </c>
      <c r="D26" s="21">
        <v>66144000</v>
      </c>
      <c r="E26" s="67">
        <v>52650000</v>
      </c>
      <c r="F26" s="68">
        <v>79.59905660377359</v>
      </c>
      <c r="G26" s="21">
        <v>0</v>
      </c>
      <c r="H26" s="70">
        <f t="shared" si="0"/>
        <v>0</v>
      </c>
      <c r="I26" s="67">
        <f t="shared" si="1"/>
        <v>52650000</v>
      </c>
      <c r="J26" s="68">
        <f t="shared" si="2"/>
        <v>79.59905660377359</v>
      </c>
      <c r="K26" s="21">
        <f t="shared" si="3"/>
        <v>13494000</v>
      </c>
      <c r="L26" s="22">
        <f t="shared" si="4"/>
        <v>20.40094339622641</v>
      </c>
      <c r="M26" s="119"/>
    </row>
    <row r="27" spans="1:13" ht="12.75">
      <c r="A27" s="31" t="s">
        <v>24</v>
      </c>
      <c r="B27" s="28" t="s">
        <v>25</v>
      </c>
      <c r="C27" s="32">
        <f>SUM(C15:C26)</f>
        <v>2835874000</v>
      </c>
      <c r="D27" s="32">
        <f>SUM(D15:D26)</f>
        <v>7434874000</v>
      </c>
      <c r="E27" s="77">
        <f>SUM(E15:E26)</f>
        <v>3162283256</v>
      </c>
      <c r="F27" s="33">
        <f>E27/D27%</f>
        <v>42.53311160350532</v>
      </c>
      <c r="G27" s="32">
        <f>SUM(G15:G26)</f>
        <v>305558089</v>
      </c>
      <c r="H27" s="71">
        <f>G27/D27%</f>
        <v>4.10979512228452</v>
      </c>
      <c r="I27" s="32">
        <f>SUM(I15:I26)</f>
        <v>3467841345</v>
      </c>
      <c r="J27" s="72">
        <f>I27/D27%</f>
        <v>46.642906725789835</v>
      </c>
      <c r="K27" s="77">
        <f>SUM(K15:K26)</f>
        <v>3967032655</v>
      </c>
      <c r="L27" s="33">
        <f>100-J27</f>
        <v>53.357093274210165</v>
      </c>
      <c r="M27" s="34"/>
    </row>
    <row r="28" spans="1:13" ht="22.5">
      <c r="A28" s="12" t="s">
        <v>55</v>
      </c>
      <c r="B28" s="13" t="s">
        <v>26</v>
      </c>
      <c r="C28" s="35"/>
      <c r="D28" s="35"/>
      <c r="E28" s="14"/>
      <c r="F28" s="15"/>
      <c r="G28" s="14"/>
      <c r="H28" s="14"/>
      <c r="I28" s="14"/>
      <c r="J28" s="15"/>
      <c r="K28" s="14"/>
      <c r="L28" s="15"/>
      <c r="M28" s="89"/>
    </row>
    <row r="29" spans="1:13" ht="12.75">
      <c r="A29" s="17">
        <v>5211</v>
      </c>
      <c r="B29" s="18" t="s">
        <v>27</v>
      </c>
      <c r="C29" s="20"/>
      <c r="D29" s="20"/>
      <c r="E29" s="14" t="s">
        <v>92</v>
      </c>
      <c r="F29" s="15"/>
      <c r="G29" s="14"/>
      <c r="H29" s="14"/>
      <c r="I29" s="79" t="s">
        <v>92</v>
      </c>
      <c r="J29" s="15"/>
      <c r="K29" s="14"/>
      <c r="L29" s="15"/>
      <c r="M29" s="89"/>
    </row>
    <row r="30" spans="1:13" ht="12.75">
      <c r="A30" s="19">
        <v>521111</v>
      </c>
      <c r="B30" s="20" t="s">
        <v>28</v>
      </c>
      <c r="C30" s="21">
        <v>162800000</v>
      </c>
      <c r="D30" s="21">
        <v>162800000</v>
      </c>
      <c r="E30" s="67">
        <v>86512700</v>
      </c>
      <c r="F30" s="68">
        <v>47.980773955773955</v>
      </c>
      <c r="G30" s="21">
        <v>11495400</v>
      </c>
      <c r="H30" s="70">
        <f>G30/D30%</f>
        <v>7.061056511056511</v>
      </c>
      <c r="I30" s="67">
        <f>G30+E30</f>
        <v>98008100</v>
      </c>
      <c r="J30" s="68">
        <f>I30/D30%</f>
        <v>60.20153562653562</v>
      </c>
      <c r="K30" s="21">
        <f>D30-I30</f>
        <v>64791900</v>
      </c>
      <c r="L30" s="22">
        <f>100-J30</f>
        <v>39.79846437346438</v>
      </c>
      <c r="M30" s="89"/>
    </row>
    <row r="31" spans="1:13" ht="12.75">
      <c r="A31" s="19">
        <v>521113</v>
      </c>
      <c r="B31" s="20" t="s">
        <v>29</v>
      </c>
      <c r="C31" s="21">
        <v>13200000</v>
      </c>
      <c r="D31" s="21">
        <v>13200000</v>
      </c>
      <c r="E31" s="67">
        <v>1998400</v>
      </c>
      <c r="F31" s="68">
        <v>15.139393939393939</v>
      </c>
      <c r="G31" s="21">
        <v>0</v>
      </c>
      <c r="H31" s="70">
        <f>G31/D31%</f>
        <v>0</v>
      </c>
      <c r="I31" s="67">
        <f>G31+E31</f>
        <v>1998400</v>
      </c>
      <c r="J31" s="68">
        <f>I31/D31%</f>
        <v>15.139393939393939</v>
      </c>
      <c r="K31" s="21">
        <f>D31-I31</f>
        <v>11201600</v>
      </c>
      <c r="L31" s="22">
        <f>100-J31</f>
        <v>84.86060606060606</v>
      </c>
      <c r="M31" s="89"/>
    </row>
    <row r="32" spans="1:13" ht="13.5" customHeight="1">
      <c r="A32" s="19">
        <v>521114</v>
      </c>
      <c r="B32" s="20" t="s">
        <v>30</v>
      </c>
      <c r="C32" s="21">
        <v>9000000</v>
      </c>
      <c r="D32" s="21">
        <v>9000000</v>
      </c>
      <c r="E32" s="67">
        <v>3886795</v>
      </c>
      <c r="F32" s="68">
        <v>43.18661111111111</v>
      </c>
      <c r="G32" s="21">
        <v>0</v>
      </c>
      <c r="H32" s="70">
        <f>G32/D32%</f>
        <v>0</v>
      </c>
      <c r="I32" s="67">
        <f>G32+E32</f>
        <v>3886795</v>
      </c>
      <c r="J32" s="68">
        <f>I32/D32%</f>
        <v>43.18661111111111</v>
      </c>
      <c r="K32" s="21">
        <f>D32-I32</f>
        <v>5113205</v>
      </c>
      <c r="L32" s="22">
        <f>100-J32</f>
        <v>56.81338888888889</v>
      </c>
      <c r="M32" s="89"/>
    </row>
    <row r="33" spans="1:13" ht="12.75">
      <c r="A33" s="19">
        <v>521115</v>
      </c>
      <c r="B33" s="20" t="s">
        <v>31</v>
      </c>
      <c r="C33" s="21">
        <v>48000000</v>
      </c>
      <c r="D33" s="21">
        <v>63000000</v>
      </c>
      <c r="E33" s="67">
        <v>36750000</v>
      </c>
      <c r="F33" s="68">
        <v>50</v>
      </c>
      <c r="G33" s="21">
        <v>5250000</v>
      </c>
      <c r="H33" s="70">
        <f>G33/D33%</f>
        <v>8.333333333333334</v>
      </c>
      <c r="I33" s="67">
        <f>G33+E33</f>
        <v>42000000</v>
      </c>
      <c r="J33" s="68">
        <f>I33/D33%</f>
        <v>66.66666666666667</v>
      </c>
      <c r="K33" s="21">
        <f>D33-I33</f>
        <v>21000000</v>
      </c>
      <c r="L33" s="22">
        <f>100-J33</f>
        <v>33.33333333333333</v>
      </c>
      <c r="M33" s="89"/>
    </row>
    <row r="34" spans="1:13" ht="12.75">
      <c r="A34" s="45"/>
      <c r="B34" s="28" t="s">
        <v>32</v>
      </c>
      <c r="C34" s="32">
        <f>SUM(C30:C33)</f>
        <v>233000000</v>
      </c>
      <c r="D34" s="32">
        <f>SUM(D30:D33)</f>
        <v>248000000</v>
      </c>
      <c r="E34" s="78">
        <f>SUM(E30:E33)</f>
        <v>129147895</v>
      </c>
      <c r="F34" s="33">
        <f>E34/D34%</f>
        <v>52.07576411290322</v>
      </c>
      <c r="G34" s="32">
        <f>SUM(G30:G33)</f>
        <v>16745400</v>
      </c>
      <c r="H34" s="71">
        <f>G34/D34%</f>
        <v>6.7521774193548385</v>
      </c>
      <c r="I34" s="32">
        <f>SUM(I30:I33)</f>
        <v>145893295</v>
      </c>
      <c r="J34" s="72">
        <f>I34/D34%</f>
        <v>58.827941532258066</v>
      </c>
      <c r="K34" s="77">
        <f>SUM(K30:K33)</f>
        <v>102106705</v>
      </c>
      <c r="L34" s="33">
        <f>100-J34</f>
        <v>41.172058467741934</v>
      </c>
      <c r="M34" s="46"/>
    </row>
    <row r="35" spans="1:13" ht="12.75">
      <c r="A35" s="17">
        <v>5212</v>
      </c>
      <c r="B35" s="18" t="s">
        <v>33</v>
      </c>
      <c r="C35" s="14"/>
      <c r="D35" s="14"/>
      <c r="E35" s="14"/>
      <c r="F35" s="15"/>
      <c r="G35" s="14"/>
      <c r="H35" s="14"/>
      <c r="I35" s="14"/>
      <c r="J35" s="15"/>
      <c r="K35" s="14"/>
      <c r="L35" s="15"/>
      <c r="M35" s="89"/>
    </row>
    <row r="36" spans="1:13" ht="12.75">
      <c r="A36" s="19">
        <v>521219</v>
      </c>
      <c r="B36" s="20" t="s">
        <v>34</v>
      </c>
      <c r="C36" s="21">
        <v>32690000</v>
      </c>
      <c r="D36" s="21">
        <v>30690000</v>
      </c>
      <c r="E36" s="67">
        <v>23436000</v>
      </c>
      <c r="F36" s="68">
        <v>76.36363636363636</v>
      </c>
      <c r="G36" s="21">
        <v>1500000</v>
      </c>
      <c r="H36" s="70">
        <f>G36/D36%</f>
        <v>4.887585532746823</v>
      </c>
      <c r="I36" s="67">
        <f>G36+E36</f>
        <v>24936000</v>
      </c>
      <c r="J36" s="68">
        <f>I36/D36%</f>
        <v>81.25122189638319</v>
      </c>
      <c r="K36" s="21">
        <f>D36-I36</f>
        <v>5754000</v>
      </c>
      <c r="L36" s="22">
        <f>100-J36</f>
        <v>18.748778103616814</v>
      </c>
      <c r="M36" s="89"/>
    </row>
    <row r="37" spans="1:13" ht="12.75">
      <c r="A37" s="45"/>
      <c r="B37" s="28" t="s">
        <v>35</v>
      </c>
      <c r="C37" s="32">
        <f>SUM(C36)</f>
        <v>32690000</v>
      </c>
      <c r="D37" s="32">
        <f>SUM(D36)</f>
        <v>30690000</v>
      </c>
      <c r="E37" s="78">
        <v>23436000</v>
      </c>
      <c r="F37" s="33">
        <f>E37/D37%</f>
        <v>76.36363636363636</v>
      </c>
      <c r="G37" s="32">
        <f>SUM(G36)</f>
        <v>1500000</v>
      </c>
      <c r="H37" s="71">
        <f>G37/D37%</f>
        <v>4.887585532746823</v>
      </c>
      <c r="I37" s="32">
        <f>SUM(I36)</f>
        <v>24936000</v>
      </c>
      <c r="J37" s="72">
        <f>I37/D37%</f>
        <v>81.25122189638319</v>
      </c>
      <c r="K37" s="78">
        <f>SUM(K36)</f>
        <v>5754000</v>
      </c>
      <c r="L37" s="33">
        <f>100-J37</f>
        <v>18.748778103616814</v>
      </c>
      <c r="M37" s="46"/>
    </row>
    <row r="38" spans="1:13" ht="12.75">
      <c r="A38" s="17">
        <v>5221</v>
      </c>
      <c r="B38" s="18" t="s">
        <v>36</v>
      </c>
      <c r="C38" s="14"/>
      <c r="D38" s="14"/>
      <c r="E38" s="14"/>
      <c r="F38" s="15"/>
      <c r="G38" s="14"/>
      <c r="H38" s="14"/>
      <c r="I38" s="14"/>
      <c r="J38" s="15"/>
      <c r="K38" s="14"/>
      <c r="L38" s="15"/>
      <c r="M38" s="89"/>
    </row>
    <row r="39" spans="1:13" ht="12.75">
      <c r="A39" s="19">
        <v>522111</v>
      </c>
      <c r="B39" s="20" t="s">
        <v>37</v>
      </c>
      <c r="C39" s="21">
        <v>78000000</v>
      </c>
      <c r="D39" s="21">
        <v>78000000</v>
      </c>
      <c r="E39" s="67">
        <v>56369872</v>
      </c>
      <c r="F39" s="68">
        <v>60.6932358974359</v>
      </c>
      <c r="G39" s="21">
        <v>7231720</v>
      </c>
      <c r="H39" s="70">
        <f>G39/D39%</f>
        <v>9.271435897435897</v>
      </c>
      <c r="I39" s="67">
        <f>G39+E39</f>
        <v>63601592</v>
      </c>
      <c r="J39" s="68">
        <f>I39/D39%</f>
        <v>81.54050256410257</v>
      </c>
      <c r="K39" s="21">
        <f>D39-I39</f>
        <v>14398408</v>
      </c>
      <c r="L39" s="22">
        <f>100-J39</f>
        <v>18.459497435897433</v>
      </c>
      <c r="M39" s="89"/>
    </row>
    <row r="40" spans="1:13" ht="12.75">
      <c r="A40" s="19">
        <v>522112</v>
      </c>
      <c r="B40" s="20" t="s">
        <v>38</v>
      </c>
      <c r="C40" s="21">
        <v>9000000</v>
      </c>
      <c r="D40" s="21">
        <v>9000000</v>
      </c>
      <c r="E40" s="67">
        <v>982997</v>
      </c>
      <c r="F40" s="68">
        <v>10.922188888888888</v>
      </c>
      <c r="G40" s="21">
        <v>0</v>
      </c>
      <c r="H40" s="70">
        <f>G40/D40%</f>
        <v>0</v>
      </c>
      <c r="I40" s="67">
        <f>G40+E40</f>
        <v>982997</v>
      </c>
      <c r="J40" s="68">
        <f>I40/D40%</f>
        <v>10.922188888888888</v>
      </c>
      <c r="K40" s="21">
        <f>D40-I40</f>
        <v>8017003</v>
      </c>
      <c r="L40" s="22">
        <f>100-J40</f>
        <v>89.07781111111112</v>
      </c>
      <c r="M40" s="89"/>
    </row>
    <row r="41" spans="1:13" ht="12.75">
      <c r="A41" s="19">
        <v>522113</v>
      </c>
      <c r="B41" s="20" t="s">
        <v>39</v>
      </c>
      <c r="C41" s="21">
        <v>6000000</v>
      </c>
      <c r="D41" s="21">
        <v>6000000</v>
      </c>
      <c r="E41" s="67">
        <v>3160753</v>
      </c>
      <c r="F41" s="68">
        <v>52.67921666666667</v>
      </c>
      <c r="G41" s="21">
        <v>0</v>
      </c>
      <c r="H41" s="70">
        <f>G41/D41%</f>
        <v>0</v>
      </c>
      <c r="I41" s="67">
        <f>G41+E41</f>
        <v>3160753</v>
      </c>
      <c r="J41" s="68">
        <f>I41/D41%</f>
        <v>52.67921666666667</v>
      </c>
      <c r="K41" s="21">
        <f>D41-I41</f>
        <v>2839247</v>
      </c>
      <c r="L41" s="22">
        <f>100-J41</f>
        <v>47.32078333333333</v>
      </c>
      <c r="M41" s="89"/>
    </row>
    <row r="42" spans="1:13" ht="12.75">
      <c r="A42" s="31"/>
      <c r="B42" s="28" t="s">
        <v>40</v>
      </c>
      <c r="C42" s="32">
        <f>SUM(C39:C41)</f>
        <v>93000000</v>
      </c>
      <c r="D42" s="32">
        <f>SUM(D39:D41)</f>
        <v>93000000</v>
      </c>
      <c r="E42" s="78">
        <f>SUM(E39:E41)</f>
        <v>60513622</v>
      </c>
      <c r="F42" s="33">
        <f>E42/D42%</f>
        <v>65.06841075268817</v>
      </c>
      <c r="G42" s="32">
        <f>SUM(G39:G41)</f>
        <v>7231720</v>
      </c>
      <c r="H42" s="71">
        <f>G42/D42%</f>
        <v>7.776043010752688</v>
      </c>
      <c r="I42" s="32">
        <f>SUM(I39:I41)</f>
        <v>67745342</v>
      </c>
      <c r="J42" s="72">
        <f>I42/D42%</f>
        <v>72.84445376344085</v>
      </c>
      <c r="K42" s="78">
        <f>SUM(K39:K41)</f>
        <v>25254658</v>
      </c>
      <c r="L42" s="33">
        <f>100-J42</f>
        <v>27.155546236559147</v>
      </c>
      <c r="M42" s="34"/>
    </row>
    <row r="43" spans="1:13" ht="12.75">
      <c r="A43" s="86">
        <v>5231</v>
      </c>
      <c r="B43" s="87" t="s">
        <v>41</v>
      </c>
      <c r="C43" s="83"/>
      <c r="D43" s="83"/>
      <c r="E43" s="84"/>
      <c r="F43" s="85"/>
      <c r="G43" s="84"/>
      <c r="H43" s="84"/>
      <c r="I43" s="84"/>
      <c r="J43" s="85"/>
      <c r="K43" s="84"/>
      <c r="L43" s="85"/>
      <c r="M43" s="130"/>
    </row>
    <row r="44" spans="1:13" ht="22.5">
      <c r="A44" s="80">
        <v>523111</v>
      </c>
      <c r="B44" s="20" t="s">
        <v>42</v>
      </c>
      <c r="C44" s="21">
        <v>42590000</v>
      </c>
      <c r="D44" s="21">
        <v>42590000</v>
      </c>
      <c r="E44" s="67">
        <v>37994400</v>
      </c>
      <c r="F44" s="68">
        <v>89.20967363230805</v>
      </c>
      <c r="G44" s="21">
        <v>0</v>
      </c>
      <c r="H44" s="70">
        <f>G44/D44%</f>
        <v>0</v>
      </c>
      <c r="I44" s="67">
        <f>G44+E44</f>
        <v>37994400</v>
      </c>
      <c r="J44" s="68">
        <f>I44/D44%</f>
        <v>89.20967363230805</v>
      </c>
      <c r="K44" s="21">
        <f>D44-I44</f>
        <v>4595600</v>
      </c>
      <c r="L44" s="22">
        <f>100-J44</f>
        <v>10.790326367691947</v>
      </c>
      <c r="M44" s="89"/>
    </row>
    <row r="45" spans="1:13" ht="22.5">
      <c r="A45" s="19">
        <v>523119</v>
      </c>
      <c r="B45" s="66" t="s">
        <v>84</v>
      </c>
      <c r="C45" s="21">
        <v>27000000</v>
      </c>
      <c r="D45" s="21">
        <v>27000000</v>
      </c>
      <c r="E45" s="67">
        <v>19186000</v>
      </c>
      <c r="F45" s="68">
        <v>71.05925925925926</v>
      </c>
      <c r="G45" s="21">
        <v>4005500</v>
      </c>
      <c r="H45" s="70">
        <f>G45/D45%</f>
        <v>14.835185185185185</v>
      </c>
      <c r="I45" s="67">
        <f>G45+E45</f>
        <v>23191500</v>
      </c>
      <c r="J45" s="68">
        <f>I45/D45%</f>
        <v>85.89444444444445</v>
      </c>
      <c r="K45" s="21">
        <f>D45-I45</f>
        <v>3808500</v>
      </c>
      <c r="L45" s="22">
        <f>100-J45</f>
        <v>14.105555555555554</v>
      </c>
      <c r="M45" s="89"/>
    </row>
    <row r="46" spans="1:13" ht="22.5">
      <c r="A46" s="19">
        <v>523121</v>
      </c>
      <c r="B46" s="20" t="s">
        <v>43</v>
      </c>
      <c r="C46" s="21">
        <v>103565000</v>
      </c>
      <c r="D46" s="21">
        <v>90565000</v>
      </c>
      <c r="E46" s="67">
        <v>49730700</v>
      </c>
      <c r="F46" s="68">
        <v>54.911610445536354</v>
      </c>
      <c r="G46" s="21">
        <v>8570150</v>
      </c>
      <c r="H46" s="70">
        <f>G46/D46%</f>
        <v>9.462982388339867</v>
      </c>
      <c r="I46" s="67">
        <f>G46+E46</f>
        <v>58300850</v>
      </c>
      <c r="J46" s="68">
        <f>I46/D46%</f>
        <v>64.37459283387622</v>
      </c>
      <c r="K46" s="21">
        <f>D46-I46</f>
        <v>32264150</v>
      </c>
      <c r="L46" s="22">
        <f>100-J46</f>
        <v>35.62540716612378</v>
      </c>
      <c r="M46" s="89"/>
    </row>
    <row r="47" spans="1:13" ht="12.75">
      <c r="A47" s="19">
        <v>523133</v>
      </c>
      <c r="B47" s="20" t="s">
        <v>56</v>
      </c>
      <c r="C47" s="21">
        <v>3500000</v>
      </c>
      <c r="D47" s="21">
        <v>3500000</v>
      </c>
      <c r="E47" s="67">
        <v>1394500</v>
      </c>
      <c r="F47" s="68">
        <v>39.84285714285714</v>
      </c>
      <c r="G47" s="21">
        <v>1329000</v>
      </c>
      <c r="H47" s="70">
        <f>G47/D47%</f>
        <v>37.97142857142857</v>
      </c>
      <c r="I47" s="67">
        <f>G47+E47</f>
        <v>2723500</v>
      </c>
      <c r="J47" s="68">
        <f>I47/D47%</f>
        <v>77.81428571428572</v>
      </c>
      <c r="K47" s="21">
        <f>D47-I47</f>
        <v>776500</v>
      </c>
      <c r="L47" s="22">
        <f>100-J47</f>
        <v>22.185714285714283</v>
      </c>
      <c r="M47" s="16"/>
    </row>
    <row r="48" spans="1:13" ht="12" customHeight="1">
      <c r="A48" s="31"/>
      <c r="B48" s="28" t="s">
        <v>44</v>
      </c>
      <c r="C48" s="32">
        <f>SUM(C44:C47)</f>
        <v>176655000</v>
      </c>
      <c r="D48" s="32">
        <f>SUM(D44:D47)</f>
        <v>163655000</v>
      </c>
      <c r="E48" s="78">
        <f>SUM(E44:E47)</f>
        <v>108305600</v>
      </c>
      <c r="F48" s="33">
        <f>E48/D48%</f>
        <v>66.17921847789557</v>
      </c>
      <c r="G48" s="32">
        <f>SUM(G44:G47)</f>
        <v>13904650</v>
      </c>
      <c r="H48" s="71">
        <f>G48/D48%</f>
        <v>8.496318474840365</v>
      </c>
      <c r="I48" s="32">
        <f>SUM(I44:I47)</f>
        <v>122210250</v>
      </c>
      <c r="J48" s="72">
        <f>I48/D48%</f>
        <v>74.67553695273594</v>
      </c>
      <c r="K48" s="78">
        <f>SUM(K44:K47)</f>
        <v>41444750</v>
      </c>
      <c r="L48" s="33">
        <f>100-J48</f>
        <v>25.32446304726406</v>
      </c>
      <c r="M48" s="34"/>
    </row>
    <row r="49" spans="1:13" ht="12.75">
      <c r="A49" s="36">
        <v>5241</v>
      </c>
      <c r="B49" s="37" t="s">
        <v>45</v>
      </c>
      <c r="C49" s="38"/>
      <c r="D49" s="38"/>
      <c r="E49" s="39"/>
      <c r="F49" s="38"/>
      <c r="G49" s="39"/>
      <c r="H49" s="39"/>
      <c r="I49" s="39"/>
      <c r="J49" s="38"/>
      <c r="K49" s="39"/>
      <c r="L49" s="38"/>
      <c r="M49" s="102"/>
    </row>
    <row r="50" spans="1:13" ht="12.75">
      <c r="A50" s="40">
        <v>524111</v>
      </c>
      <c r="B50" s="41" t="s">
        <v>46</v>
      </c>
      <c r="C50" s="21">
        <v>40150000</v>
      </c>
      <c r="D50" s="21">
        <v>40150000</v>
      </c>
      <c r="E50" s="67">
        <v>24955000</v>
      </c>
      <c r="F50" s="68">
        <v>62.15442092154421</v>
      </c>
      <c r="G50" s="21">
        <v>1460000</v>
      </c>
      <c r="H50" s="70">
        <f>G50/D50%</f>
        <v>3.6363636363636362</v>
      </c>
      <c r="I50" s="67">
        <f>G50+E50</f>
        <v>26415000</v>
      </c>
      <c r="J50" s="68">
        <f>I50/D50%</f>
        <v>65.79078455790784</v>
      </c>
      <c r="K50" s="21">
        <f>D50-I50</f>
        <v>13735000</v>
      </c>
      <c r="L50" s="22">
        <f>100-J50</f>
        <v>34.20921544209216</v>
      </c>
      <c r="M50" s="102"/>
    </row>
    <row r="51" spans="1:13" ht="13.5" thickBot="1">
      <c r="A51" s="47"/>
      <c r="B51" s="11" t="s">
        <v>47</v>
      </c>
      <c r="C51" s="48">
        <f>SUM(C50)</f>
        <v>40150000</v>
      </c>
      <c r="D51" s="32">
        <f>SUM(D50)</f>
        <v>40150000</v>
      </c>
      <c r="E51" s="78">
        <v>24955000</v>
      </c>
      <c r="F51" s="33">
        <f>E51/D51%</f>
        <v>62.15442092154421</v>
      </c>
      <c r="G51" s="32">
        <f>SUM(G50)</f>
        <v>1460000</v>
      </c>
      <c r="H51" s="71">
        <f>G51/D51%</f>
        <v>3.6363636363636362</v>
      </c>
      <c r="I51" s="32">
        <f>SUM(I50)</f>
        <v>26415000</v>
      </c>
      <c r="J51" s="72">
        <f>I51/D51%</f>
        <v>65.79078455790784</v>
      </c>
      <c r="K51" s="78">
        <f>SUM(K50)</f>
        <v>13735000</v>
      </c>
      <c r="L51" s="33">
        <f>100-J51</f>
        <v>34.20921544209216</v>
      </c>
      <c r="M51" s="49"/>
    </row>
    <row r="52" spans="1:13" ht="22.5" customHeight="1" thickBot="1" thickTop="1">
      <c r="A52" s="116" t="s">
        <v>69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8"/>
    </row>
    <row r="53" spans="1:13" ht="37.5" customHeight="1" thickTop="1">
      <c r="A53" s="42">
        <v>1072</v>
      </c>
      <c r="B53" s="13" t="s">
        <v>57</v>
      </c>
      <c r="C53" s="43"/>
      <c r="D53" s="43"/>
      <c r="E53" s="14"/>
      <c r="F53" s="15"/>
      <c r="G53" s="14"/>
      <c r="H53" s="14"/>
      <c r="I53" s="14"/>
      <c r="J53" s="15"/>
      <c r="K53" s="14"/>
      <c r="L53" s="15"/>
      <c r="M53" s="89"/>
    </row>
    <row r="54" spans="1:13" ht="12.75">
      <c r="A54" s="44" t="s">
        <v>62</v>
      </c>
      <c r="B54" s="20" t="s">
        <v>63</v>
      </c>
      <c r="C54" s="15"/>
      <c r="D54" s="15"/>
      <c r="E54" s="14"/>
      <c r="F54" s="15"/>
      <c r="G54" s="14"/>
      <c r="H54" s="14"/>
      <c r="I54" s="14"/>
      <c r="J54" s="15"/>
      <c r="K54" s="14"/>
      <c r="L54" s="15"/>
      <c r="M54" s="89"/>
    </row>
    <row r="55" spans="1:13" ht="12.75">
      <c r="A55" s="19">
        <v>5341</v>
      </c>
      <c r="B55" s="20" t="s">
        <v>64</v>
      </c>
      <c r="C55" s="21"/>
      <c r="D55" s="21"/>
      <c r="E55" s="14"/>
      <c r="F55" s="15"/>
      <c r="G55" s="21"/>
      <c r="H55" s="21"/>
      <c r="I55" s="21"/>
      <c r="J55" s="22"/>
      <c r="K55" s="21"/>
      <c r="L55" s="22"/>
      <c r="M55" s="89"/>
    </row>
    <row r="56" spans="1:13" ht="12.75">
      <c r="A56" s="19">
        <v>534131</v>
      </c>
      <c r="B56" s="66" t="s">
        <v>65</v>
      </c>
      <c r="C56" s="21">
        <v>50000000</v>
      </c>
      <c r="D56" s="21">
        <v>50000000</v>
      </c>
      <c r="E56" s="67">
        <v>42700000</v>
      </c>
      <c r="F56" s="68">
        <v>85.4</v>
      </c>
      <c r="G56" s="21">
        <v>0</v>
      </c>
      <c r="H56" s="70">
        <f>G56/D56%</f>
        <v>0</v>
      </c>
      <c r="I56" s="67">
        <f>G56+E56</f>
        <v>42700000</v>
      </c>
      <c r="J56" s="68">
        <f>I56/D56%</f>
        <v>85.4</v>
      </c>
      <c r="K56" s="21">
        <f>D56-I56</f>
        <v>7300000</v>
      </c>
      <c r="L56" s="22">
        <f>100-J56</f>
        <v>14.599999999999994</v>
      </c>
      <c r="M56" s="89"/>
    </row>
    <row r="57" spans="1:13" ht="22.5">
      <c r="A57" s="19">
        <v>534133</v>
      </c>
      <c r="B57" s="20" t="s">
        <v>66</v>
      </c>
      <c r="C57" s="21">
        <v>365000</v>
      </c>
      <c r="D57" s="21">
        <v>365000</v>
      </c>
      <c r="E57" s="67">
        <v>0</v>
      </c>
      <c r="F57" s="68">
        <v>0</v>
      </c>
      <c r="G57" s="21">
        <v>0</v>
      </c>
      <c r="H57" s="70">
        <f>G57/D57%</f>
        <v>0</v>
      </c>
      <c r="I57" s="67">
        <f>G57+E57</f>
        <v>0</v>
      </c>
      <c r="J57" s="68">
        <f>I57/D57%</f>
        <v>0</v>
      </c>
      <c r="K57" s="21">
        <f>D57-I57</f>
        <v>365000</v>
      </c>
      <c r="L57" s="22">
        <f>100-J57</f>
        <v>100</v>
      </c>
      <c r="M57" s="89"/>
    </row>
    <row r="58" spans="1:13" ht="12.75">
      <c r="A58" s="31"/>
      <c r="B58" s="28" t="s">
        <v>82</v>
      </c>
      <c r="C58" s="32">
        <f>SUM(C56:C57)</f>
        <v>50365000</v>
      </c>
      <c r="D58" s="32">
        <f>SUM(D56:D57)</f>
        <v>50365000</v>
      </c>
      <c r="E58" s="78">
        <f>SUM(E56:E57)</f>
        <v>42700000</v>
      </c>
      <c r="F58" s="33">
        <f>E58/D58%</f>
        <v>84.78109798471161</v>
      </c>
      <c r="G58" s="32">
        <f>SUM(G55:G57)</f>
        <v>0</v>
      </c>
      <c r="H58" s="71">
        <f>G58/D58%</f>
        <v>0</v>
      </c>
      <c r="I58" s="32">
        <f>SUM(I56:I57)</f>
        <v>42700000</v>
      </c>
      <c r="J58" s="72">
        <f>I58/D58%</f>
        <v>84.78109798471161</v>
      </c>
      <c r="K58" s="78">
        <f>SUM(K56:K57)</f>
        <v>7665000</v>
      </c>
      <c r="L58" s="33">
        <f>100-J58</f>
        <v>15.218902015288393</v>
      </c>
      <c r="M58" s="34"/>
    </row>
    <row r="59" spans="1:13" ht="12.75">
      <c r="A59" s="40">
        <v>995</v>
      </c>
      <c r="B59" s="41" t="s">
        <v>67</v>
      </c>
      <c r="C59" s="39"/>
      <c r="D59" s="39"/>
      <c r="E59" s="39"/>
      <c r="F59" s="38"/>
      <c r="G59" s="39"/>
      <c r="H59" s="39"/>
      <c r="I59" s="39"/>
      <c r="J59" s="38"/>
      <c r="K59" s="39"/>
      <c r="L59" s="38"/>
      <c r="M59" s="107"/>
    </row>
    <row r="60" spans="1:13" ht="12.75">
      <c r="A60" s="36">
        <v>5321</v>
      </c>
      <c r="B60" s="37" t="s">
        <v>58</v>
      </c>
      <c r="C60" s="39"/>
      <c r="D60" s="39"/>
      <c r="E60" s="39"/>
      <c r="F60" s="38"/>
      <c r="G60" s="39"/>
      <c r="H60" s="39"/>
      <c r="I60" s="39"/>
      <c r="J60" s="38"/>
      <c r="K60" s="39"/>
      <c r="L60" s="38"/>
      <c r="M60" s="107"/>
    </row>
    <row r="61" spans="1:13" ht="12.75">
      <c r="A61" s="40">
        <v>532111</v>
      </c>
      <c r="B61" s="41" t="s">
        <v>59</v>
      </c>
      <c r="C61" s="21">
        <v>175000000</v>
      </c>
      <c r="D61" s="21">
        <v>175000000</v>
      </c>
      <c r="E61" s="67">
        <v>0</v>
      </c>
      <c r="F61" s="68">
        <v>0</v>
      </c>
      <c r="G61" s="21">
        <v>0</v>
      </c>
      <c r="H61" s="70">
        <f>G61/D61%</f>
        <v>0</v>
      </c>
      <c r="I61" s="67">
        <f>G61+E61</f>
        <v>0</v>
      </c>
      <c r="J61" s="68">
        <f>I61/D61%</f>
        <v>0</v>
      </c>
      <c r="K61" s="21">
        <f>D61-I61</f>
        <v>175000000</v>
      </c>
      <c r="L61" s="22">
        <f>100-J61</f>
        <v>100</v>
      </c>
      <c r="M61" s="107"/>
    </row>
    <row r="62" spans="1:13" ht="33.75">
      <c r="A62" s="19">
        <v>532113</v>
      </c>
      <c r="B62" s="20" t="s">
        <v>68</v>
      </c>
      <c r="C62" s="21">
        <v>365000</v>
      </c>
      <c r="D62" s="21">
        <v>365000</v>
      </c>
      <c r="E62" s="67">
        <v>0</v>
      </c>
      <c r="F62" s="68">
        <v>0</v>
      </c>
      <c r="G62" s="21">
        <v>0</v>
      </c>
      <c r="H62" s="70">
        <f>G62/D62%</f>
        <v>0</v>
      </c>
      <c r="I62" s="67">
        <f>G62+E62</f>
        <v>0</v>
      </c>
      <c r="J62" s="68">
        <f>I62/D62%</f>
        <v>0</v>
      </c>
      <c r="K62" s="21">
        <f>D62-I62</f>
        <v>365000</v>
      </c>
      <c r="L62" s="22">
        <f>100-J62</f>
        <v>100</v>
      </c>
      <c r="M62" s="107"/>
    </row>
    <row r="63" spans="1:13" ht="13.5" thickBot="1">
      <c r="A63" s="47"/>
      <c r="B63" s="11" t="s">
        <v>83</v>
      </c>
      <c r="C63" s="48">
        <f>SUM(C61:C62)</f>
        <v>175365000</v>
      </c>
      <c r="D63" s="32">
        <f>SUM(D61:D62)</f>
        <v>175365000</v>
      </c>
      <c r="E63" s="78">
        <f>SUM(E61:E62)</f>
        <v>0</v>
      </c>
      <c r="F63" s="33">
        <f>E63/D63%</f>
        <v>0</v>
      </c>
      <c r="G63" s="32">
        <f>SUM(G61:G62)</f>
        <v>0</v>
      </c>
      <c r="H63" s="71">
        <f>G63/D63%</f>
        <v>0</v>
      </c>
      <c r="I63" s="32">
        <f>SUM(I61:I62)</f>
        <v>0</v>
      </c>
      <c r="J63" s="72">
        <f>I63/D63%</f>
        <v>0</v>
      </c>
      <c r="K63" s="78">
        <f>SUM(K60:K62)</f>
        <v>175365000</v>
      </c>
      <c r="L63" s="33">
        <f>100-J63</f>
        <v>100</v>
      </c>
      <c r="M63" s="50"/>
    </row>
    <row r="64" spans="1:13" ht="13.5" thickTop="1">
      <c r="A64" s="108"/>
      <c r="B64" s="95" t="s">
        <v>60</v>
      </c>
      <c r="C64" s="105">
        <f>C63+C58+C51+C48+C42+C37+C34+C27</f>
        <v>3637099000</v>
      </c>
      <c r="D64" s="105">
        <f>D63+D58+D51+D48++D42+D37+D34+D27</f>
        <v>8236099000</v>
      </c>
      <c r="E64" s="127">
        <f>E63+E58+E51+E48+E42+E37+E34+E27</f>
        <v>3551341373</v>
      </c>
      <c r="F64" s="124">
        <f>E64/D64%</f>
        <v>43.11921667041642</v>
      </c>
      <c r="G64" s="127">
        <f>G63+G58+G51+G48+G42+G37+G34+G27</f>
        <v>346399859</v>
      </c>
      <c r="H64" s="124">
        <f>G64/D64%</f>
        <v>4.205872938147053</v>
      </c>
      <c r="I64" s="127">
        <f>G64+E64</f>
        <v>3897741232</v>
      </c>
      <c r="J64" s="124">
        <f>I64/D64%</f>
        <v>47.325089608563474</v>
      </c>
      <c r="K64" s="127">
        <f>D64-I64</f>
        <v>4338357768</v>
      </c>
      <c r="L64" s="124">
        <f>100-J64</f>
        <v>52.674910391436526</v>
      </c>
      <c r="M64" s="113"/>
    </row>
    <row r="65" spans="1:13" ht="12.75">
      <c r="A65" s="109"/>
      <c r="B65" s="106"/>
      <c r="C65" s="120"/>
      <c r="D65" s="120"/>
      <c r="E65" s="128"/>
      <c r="F65" s="125"/>
      <c r="G65" s="128"/>
      <c r="H65" s="125"/>
      <c r="I65" s="128"/>
      <c r="J65" s="125"/>
      <c r="K65" s="128"/>
      <c r="L65" s="125"/>
      <c r="M65" s="114"/>
    </row>
    <row r="66" spans="1:13" ht="13.5" thickBot="1">
      <c r="A66" s="110"/>
      <c r="B66" s="96"/>
      <c r="C66" s="121"/>
      <c r="D66" s="121"/>
      <c r="E66" s="129"/>
      <c r="F66" s="126"/>
      <c r="G66" s="129"/>
      <c r="H66" s="126"/>
      <c r="I66" s="129"/>
      <c r="J66" s="126"/>
      <c r="K66" s="129"/>
      <c r="L66" s="126"/>
      <c r="M66" s="115"/>
    </row>
    <row r="67" ht="14.25" customHeight="1" thickTop="1">
      <c r="A67" s="4"/>
    </row>
    <row r="68" ht="12.75">
      <c r="A68" s="5"/>
    </row>
    <row r="69" spans="1:11" ht="12.75">
      <c r="A69" s="5"/>
      <c r="F69" s="88" t="s">
        <v>94</v>
      </c>
      <c r="G69" s="88"/>
      <c r="H69" s="88"/>
      <c r="I69" s="88"/>
      <c r="J69" s="88"/>
      <c r="K69" s="88"/>
    </row>
    <row r="70" spans="1:11" ht="12.75">
      <c r="A70" s="5"/>
      <c r="F70" s="88" t="s">
        <v>61</v>
      </c>
      <c r="G70" s="88"/>
      <c r="H70" s="88"/>
      <c r="I70" s="88"/>
      <c r="J70" s="88"/>
      <c r="K70" s="88"/>
    </row>
    <row r="71" spans="1:11" ht="12.75">
      <c r="A71" s="5"/>
      <c r="F71" s="51"/>
      <c r="G71" s="51"/>
      <c r="H71" s="51"/>
      <c r="I71" s="51"/>
      <c r="J71" s="51"/>
      <c r="K71" s="51"/>
    </row>
    <row r="72" spans="1:11" ht="12.75">
      <c r="A72" s="5"/>
      <c r="F72" s="51"/>
      <c r="G72" s="51"/>
      <c r="H72" s="51"/>
      <c r="I72" s="51"/>
      <c r="J72" s="51"/>
      <c r="K72" s="51"/>
    </row>
    <row r="73" spans="1:6" ht="12.75">
      <c r="A73" s="5"/>
      <c r="F73" s="5"/>
    </row>
    <row r="74" spans="1:9" ht="12.75">
      <c r="A74" s="5"/>
      <c r="F74" s="5"/>
      <c r="I74" s="52"/>
    </row>
    <row r="75" spans="1:6" ht="8.25" customHeight="1">
      <c r="A75" s="5"/>
      <c r="F75" s="5"/>
    </row>
    <row r="76" spans="1:11" ht="12.75">
      <c r="A76" s="5"/>
      <c r="F76" s="101" t="s">
        <v>90</v>
      </c>
      <c r="G76" s="88"/>
      <c r="H76" s="88"/>
      <c r="I76" s="88"/>
      <c r="J76" s="88"/>
      <c r="K76" s="88"/>
    </row>
    <row r="77" spans="1:11" ht="15.75">
      <c r="A77" s="3"/>
      <c r="F77" s="88" t="s">
        <v>91</v>
      </c>
      <c r="G77" s="88"/>
      <c r="H77" s="88"/>
      <c r="I77" s="88"/>
      <c r="J77" s="88"/>
      <c r="K77" s="88"/>
    </row>
    <row r="78" spans="1:11" ht="15.75">
      <c r="A78" s="3"/>
      <c r="F78" s="51"/>
      <c r="G78" s="51"/>
      <c r="H78" s="51"/>
      <c r="I78" s="51"/>
      <c r="J78" s="51"/>
      <c r="K78" s="51"/>
    </row>
    <row r="79" spans="1:11" ht="15.75">
      <c r="A79" s="3"/>
      <c r="B79" s="82" t="e">
        <f>3897741232-#REF!</f>
        <v>#REF!</v>
      </c>
      <c r="F79" s="51"/>
      <c r="G79" s="51"/>
      <c r="H79" s="51"/>
      <c r="I79" s="51"/>
      <c r="J79" s="51"/>
      <c r="K79" s="51"/>
    </row>
    <row r="80" spans="1:11" ht="15.75">
      <c r="A80" s="3"/>
      <c r="F80" s="51"/>
      <c r="G80" s="51"/>
      <c r="H80" s="51"/>
      <c r="I80" s="51"/>
      <c r="J80" s="51"/>
      <c r="K80" s="51"/>
    </row>
    <row r="81" spans="1:11" ht="15.75">
      <c r="A81" s="3"/>
      <c r="F81" s="51"/>
      <c r="G81" s="51"/>
      <c r="H81" s="51"/>
      <c r="I81" s="51"/>
      <c r="J81" s="51"/>
      <c r="K81" s="51"/>
    </row>
    <row r="82" spans="1:11" ht="15.75">
      <c r="A82" s="3"/>
      <c r="F82" s="51"/>
      <c r="G82" s="51"/>
      <c r="H82" s="51"/>
      <c r="I82" s="51"/>
      <c r="J82" s="51"/>
      <c r="K82" s="51"/>
    </row>
    <row r="83" spans="1:11" ht="15.75">
      <c r="A83" s="3"/>
      <c r="F83" s="51"/>
      <c r="G83" s="51"/>
      <c r="H83" s="51"/>
      <c r="I83" s="51"/>
      <c r="J83" s="51"/>
      <c r="K83" s="51"/>
    </row>
    <row r="84" spans="1:11" ht="15.75">
      <c r="A84" s="3"/>
      <c r="F84" s="51"/>
      <c r="G84" s="51"/>
      <c r="H84" s="51"/>
      <c r="I84" s="51"/>
      <c r="J84" s="51"/>
      <c r="K84" s="51"/>
    </row>
    <row r="85" spans="1:11" ht="15.75">
      <c r="A85" s="3"/>
      <c r="F85" s="51"/>
      <c r="G85" s="51"/>
      <c r="H85" s="51"/>
      <c r="I85" s="51"/>
      <c r="J85" s="51"/>
      <c r="K85" s="51"/>
    </row>
    <row r="86" spans="1:11" ht="15.75">
      <c r="A86" s="3"/>
      <c r="F86" s="51"/>
      <c r="G86" s="51"/>
      <c r="H86" s="51"/>
      <c r="I86" s="51"/>
      <c r="J86" s="51"/>
      <c r="K86" s="51"/>
    </row>
    <row r="87" spans="1:11" ht="15.75">
      <c r="A87" s="3"/>
      <c r="F87" s="51"/>
      <c r="G87" s="51"/>
      <c r="H87" s="51"/>
      <c r="I87" s="51"/>
      <c r="J87" s="51"/>
      <c r="K87" s="51"/>
    </row>
    <row r="88" spans="1:11" ht="15.75">
      <c r="A88" s="3"/>
      <c r="F88" s="51"/>
      <c r="G88" s="51"/>
      <c r="H88" s="51"/>
      <c r="I88" s="51"/>
      <c r="J88" s="51"/>
      <c r="K88" s="51"/>
    </row>
    <row r="89" spans="1:11" ht="15.75">
      <c r="A89" s="3"/>
      <c r="F89" s="51"/>
      <c r="G89" s="51"/>
      <c r="H89" s="51"/>
      <c r="I89" s="51"/>
      <c r="J89" s="51"/>
      <c r="K89" s="51"/>
    </row>
    <row r="90" spans="1:11" ht="15.75">
      <c r="A90" s="3"/>
      <c r="F90" s="51"/>
      <c r="G90" s="51"/>
      <c r="H90" s="51"/>
      <c r="I90" s="51"/>
      <c r="J90" s="51"/>
      <c r="K90" s="51"/>
    </row>
    <row r="91" spans="1:11" ht="15.75">
      <c r="A91" s="3"/>
      <c r="F91" s="51"/>
      <c r="G91" s="51"/>
      <c r="H91" s="51"/>
      <c r="I91" s="51"/>
      <c r="J91" s="51"/>
      <c r="K91" s="51"/>
    </row>
    <row r="92" spans="1:11" ht="15.75">
      <c r="A92" s="3"/>
      <c r="F92" s="51"/>
      <c r="G92" s="51"/>
      <c r="H92" s="51"/>
      <c r="I92" s="51"/>
      <c r="J92" s="51"/>
      <c r="K92" s="51"/>
    </row>
    <row r="93" spans="1:11" ht="15.75">
      <c r="A93" s="3"/>
      <c r="F93" s="51"/>
      <c r="G93" s="51"/>
      <c r="H93" s="51"/>
      <c r="I93" s="51"/>
      <c r="J93" s="51"/>
      <c r="K93" s="51"/>
    </row>
    <row r="94" spans="1:11" ht="15.75">
      <c r="A94" s="3"/>
      <c r="F94" s="51"/>
      <c r="G94" s="51"/>
      <c r="H94" s="51"/>
      <c r="I94" s="51"/>
      <c r="J94" s="51"/>
      <c r="K94" s="51"/>
    </row>
    <row r="95" spans="1:11" ht="15.75">
      <c r="A95" s="3"/>
      <c r="F95" s="51"/>
      <c r="G95" s="51"/>
      <c r="H95" s="51"/>
      <c r="I95" s="51"/>
      <c r="J95" s="51"/>
      <c r="K95" s="51"/>
    </row>
    <row r="96" spans="1:11" ht="15.75">
      <c r="A96" s="3"/>
      <c r="F96" s="51"/>
      <c r="G96" s="51"/>
      <c r="H96" s="51"/>
      <c r="I96" s="51"/>
      <c r="J96" s="51"/>
      <c r="K96" s="51"/>
    </row>
    <row r="97" spans="1:11" ht="15.75">
      <c r="A97" s="3"/>
      <c r="F97" s="51"/>
      <c r="G97" s="51"/>
      <c r="H97" s="51"/>
      <c r="I97" s="51"/>
      <c r="J97" s="51"/>
      <c r="K97" s="51"/>
    </row>
    <row r="98" spans="1:13" ht="12.75">
      <c r="A98" s="103" t="s">
        <v>86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1:13" ht="12.75">
      <c r="A99" s="104" t="s">
        <v>93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2" ht="12.75">
      <c r="A103" s="2" t="s">
        <v>0</v>
      </c>
      <c r="B103" s="2" t="s">
        <v>71</v>
      </c>
    </row>
    <row r="104" spans="1:2" ht="12.75">
      <c r="A104" s="2" t="s">
        <v>49</v>
      </c>
      <c r="B104" s="2" t="s">
        <v>50</v>
      </c>
    </row>
    <row r="105" spans="1:2" ht="12.75">
      <c r="A105" s="2" t="s">
        <v>2</v>
      </c>
      <c r="B105" s="2" t="s">
        <v>70</v>
      </c>
    </row>
    <row r="106" spans="1:2" ht="12.75">
      <c r="A106" s="2" t="s">
        <v>51</v>
      </c>
      <c r="B106" s="2" t="s">
        <v>72</v>
      </c>
    </row>
    <row r="107" ht="13.5" thickBot="1"/>
    <row r="108" spans="1:13" ht="18.75" customHeight="1" thickTop="1">
      <c r="A108" s="93" t="s">
        <v>3</v>
      </c>
      <c r="B108" s="95" t="s">
        <v>4</v>
      </c>
      <c r="C108" s="95" t="s">
        <v>5</v>
      </c>
      <c r="D108" s="95" t="s">
        <v>85</v>
      </c>
      <c r="E108" s="97" t="s">
        <v>6</v>
      </c>
      <c r="F108" s="97"/>
      <c r="G108" s="122" t="s">
        <v>7</v>
      </c>
      <c r="H108" s="123"/>
      <c r="I108" s="97" t="s">
        <v>87</v>
      </c>
      <c r="J108" s="97"/>
      <c r="K108" s="90" t="s">
        <v>88</v>
      </c>
      <c r="L108" s="90"/>
      <c r="M108" s="91" t="s">
        <v>8</v>
      </c>
    </row>
    <row r="109" spans="1:13" ht="13.5" thickBot="1">
      <c r="A109" s="94"/>
      <c r="B109" s="96"/>
      <c r="C109" s="96"/>
      <c r="D109" s="96"/>
      <c r="E109" s="10" t="s">
        <v>9</v>
      </c>
      <c r="F109" s="10" t="s">
        <v>10</v>
      </c>
      <c r="G109" s="10" t="s">
        <v>9</v>
      </c>
      <c r="H109" s="10" t="s">
        <v>10</v>
      </c>
      <c r="I109" s="10" t="s">
        <v>9</v>
      </c>
      <c r="J109" s="10" t="s">
        <v>10</v>
      </c>
      <c r="K109" s="10" t="s">
        <v>9</v>
      </c>
      <c r="L109" s="10" t="s">
        <v>10</v>
      </c>
      <c r="M109" s="92"/>
    </row>
    <row r="110" spans="1:13" ht="13.5" thickTop="1">
      <c r="A110" s="98" t="s">
        <v>73</v>
      </c>
      <c r="B110" s="99"/>
      <c r="C110" s="99"/>
      <c r="D110" s="99"/>
      <c r="E110" s="99"/>
      <c r="F110" s="99"/>
      <c r="G110" s="8"/>
      <c r="H110" s="8"/>
      <c r="I110" s="8"/>
      <c r="J110" s="8"/>
      <c r="K110" s="8"/>
      <c r="L110" s="8"/>
      <c r="M110" s="9"/>
    </row>
    <row r="111" spans="1:13" ht="22.5">
      <c r="A111" s="26">
        <v>1049</v>
      </c>
      <c r="B111" s="27" t="s">
        <v>74</v>
      </c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30"/>
    </row>
    <row r="112" spans="1:13" ht="24.75" customHeight="1">
      <c r="A112" s="53" t="s">
        <v>75</v>
      </c>
      <c r="B112" s="54" t="s">
        <v>76</v>
      </c>
      <c r="C112" s="55"/>
      <c r="D112" s="55"/>
      <c r="E112" s="55"/>
      <c r="F112" s="56"/>
      <c r="G112" s="55"/>
      <c r="H112" s="55"/>
      <c r="I112" s="55"/>
      <c r="J112" s="56"/>
      <c r="K112" s="55"/>
      <c r="L112" s="56"/>
      <c r="M112" s="100"/>
    </row>
    <row r="113" spans="1:13" ht="24.75" customHeight="1">
      <c r="A113" s="57">
        <v>521114</v>
      </c>
      <c r="B113" s="58" t="s">
        <v>30</v>
      </c>
      <c r="C113" s="59">
        <v>10000000</v>
      </c>
      <c r="D113" s="59">
        <v>2500000</v>
      </c>
      <c r="E113" s="75">
        <v>77700</v>
      </c>
      <c r="F113" s="76">
        <v>3.108</v>
      </c>
      <c r="G113" s="59">
        <v>0</v>
      </c>
      <c r="H113" s="74">
        <f>G113/D113%</f>
        <v>0</v>
      </c>
      <c r="I113" s="75">
        <f>G113+E113</f>
        <v>77700</v>
      </c>
      <c r="J113" s="76">
        <f>I113/D113%</f>
        <v>3.108</v>
      </c>
      <c r="K113" s="59">
        <f>D113-I113</f>
        <v>2422300</v>
      </c>
      <c r="L113" s="60">
        <f>100-J113</f>
        <v>96.892</v>
      </c>
      <c r="M113" s="100"/>
    </row>
    <row r="114" spans="1:13" ht="24.75" customHeight="1">
      <c r="A114" s="57">
        <v>521211</v>
      </c>
      <c r="B114" s="58" t="s">
        <v>77</v>
      </c>
      <c r="C114" s="59">
        <v>15000000</v>
      </c>
      <c r="D114" s="59">
        <v>32000000</v>
      </c>
      <c r="E114" s="75">
        <v>23193750</v>
      </c>
      <c r="F114" s="76">
        <v>72.48046875</v>
      </c>
      <c r="G114" s="59">
        <v>1998000</v>
      </c>
      <c r="H114" s="74">
        <f>G114/D114%</f>
        <v>6.24375</v>
      </c>
      <c r="I114" s="75">
        <f>G114+E114</f>
        <v>25191750</v>
      </c>
      <c r="J114" s="76">
        <f>I114/D114%</f>
        <v>78.72421875</v>
      </c>
      <c r="K114" s="59">
        <f>D114-I114</f>
        <v>6808250</v>
      </c>
      <c r="L114" s="60">
        <f>100-J114</f>
        <v>21.275781249999994</v>
      </c>
      <c r="M114" s="100"/>
    </row>
    <row r="115" spans="1:13" ht="24.75" customHeight="1">
      <c r="A115" s="57">
        <v>521219</v>
      </c>
      <c r="B115" s="58" t="s">
        <v>78</v>
      </c>
      <c r="C115" s="59">
        <v>36000000</v>
      </c>
      <c r="D115" s="59">
        <v>36000000</v>
      </c>
      <c r="E115" s="75">
        <v>11280000</v>
      </c>
      <c r="F115" s="76">
        <v>31.333333333333332</v>
      </c>
      <c r="G115" s="59">
        <v>6735000</v>
      </c>
      <c r="H115" s="74">
        <f>G115/D115%</f>
        <v>18.708333333333332</v>
      </c>
      <c r="I115" s="75">
        <f>G115+E115</f>
        <v>18015000</v>
      </c>
      <c r="J115" s="76">
        <f>I115/D115%</f>
        <v>50.041666666666664</v>
      </c>
      <c r="K115" s="59">
        <f>D115-I115</f>
        <v>17985000</v>
      </c>
      <c r="L115" s="60">
        <f>100-J115</f>
        <v>49.958333333333336</v>
      </c>
      <c r="M115" s="100"/>
    </row>
    <row r="116" spans="1:13" ht="24.75" customHeight="1">
      <c r="A116" s="57">
        <v>524119</v>
      </c>
      <c r="B116" s="58" t="s">
        <v>79</v>
      </c>
      <c r="C116" s="59">
        <v>17000000</v>
      </c>
      <c r="D116" s="59">
        <v>7500000</v>
      </c>
      <c r="E116" s="75">
        <v>650000</v>
      </c>
      <c r="F116" s="76">
        <v>8.666666666666666</v>
      </c>
      <c r="G116" s="59">
        <v>200000</v>
      </c>
      <c r="H116" s="74">
        <f>G116/D116%</f>
        <v>2.6666666666666665</v>
      </c>
      <c r="I116" s="75">
        <f>G116+E116</f>
        <v>850000</v>
      </c>
      <c r="J116" s="76">
        <f>I116/D116%</f>
        <v>11.333333333333334</v>
      </c>
      <c r="K116" s="59">
        <f>D116-I116</f>
        <v>6650000</v>
      </c>
      <c r="L116" s="60">
        <f>100-J116</f>
        <v>88.66666666666667</v>
      </c>
      <c r="M116" s="100"/>
    </row>
    <row r="117" spans="1:13" ht="24.75" customHeight="1">
      <c r="A117" s="61" t="s">
        <v>24</v>
      </c>
      <c r="B117" s="62" t="s">
        <v>80</v>
      </c>
      <c r="C117" s="63">
        <f>SUM(C113:C116)</f>
        <v>78000000</v>
      </c>
      <c r="D117" s="63">
        <f>SUM(D113:D116)</f>
        <v>78000000</v>
      </c>
      <c r="E117" s="63">
        <f>SUM(E113:E116)</f>
        <v>35201450</v>
      </c>
      <c r="F117" s="64">
        <f>E117/D117%</f>
        <v>45.130064102564106</v>
      </c>
      <c r="G117" s="63">
        <f>SUM(G113:G116)</f>
        <v>8933000</v>
      </c>
      <c r="H117" s="81">
        <f>G117/D117%</f>
        <v>11.452564102564102</v>
      </c>
      <c r="I117" s="63">
        <f>SUM(I113:I116)</f>
        <v>44134450</v>
      </c>
      <c r="J117" s="64">
        <f>I117/D117%</f>
        <v>56.5826282051282</v>
      </c>
      <c r="K117" s="73">
        <f>SUM(K113:K116)</f>
        <v>33865550</v>
      </c>
      <c r="L117" s="64">
        <f>100-J117</f>
        <v>43.4173717948718</v>
      </c>
      <c r="M117" s="65"/>
    </row>
    <row r="122" spans="9:13" ht="12.75">
      <c r="I122" s="88" t="s">
        <v>95</v>
      </c>
      <c r="J122" s="88"/>
      <c r="K122" s="88"/>
      <c r="L122" s="88"/>
      <c r="M122" s="88"/>
    </row>
    <row r="123" spans="9:13" ht="12.75">
      <c r="I123" s="88" t="s">
        <v>61</v>
      </c>
      <c r="J123" s="88"/>
      <c r="K123" s="88"/>
      <c r="L123" s="88"/>
      <c r="M123" s="88"/>
    </row>
    <row r="124" ht="12.75">
      <c r="I124" s="5"/>
    </row>
    <row r="125" ht="12.75">
      <c r="I125" s="5"/>
    </row>
    <row r="126" spans="9:11" ht="12.75">
      <c r="I126" s="5"/>
      <c r="K126" s="52"/>
    </row>
    <row r="127" ht="12.75">
      <c r="I127" s="5"/>
    </row>
    <row r="128" spans="9:14" ht="12.75">
      <c r="I128" s="101" t="s">
        <v>90</v>
      </c>
      <c r="J128" s="101"/>
      <c r="K128" s="101"/>
      <c r="L128" s="101"/>
      <c r="M128" s="101"/>
      <c r="N128" s="51"/>
    </row>
    <row r="129" spans="9:14" ht="12.75">
      <c r="I129" s="88" t="s">
        <v>91</v>
      </c>
      <c r="J129" s="88"/>
      <c r="K129" s="88"/>
      <c r="L129" s="88"/>
      <c r="M129" s="88"/>
      <c r="N129" s="51"/>
    </row>
  </sheetData>
  <sheetProtection/>
  <mergeCells count="55">
    <mergeCell ref="I129:M129"/>
    <mergeCell ref="M108:M109"/>
    <mergeCell ref="A110:F110"/>
    <mergeCell ref="M112:M116"/>
    <mergeCell ref="I122:M122"/>
    <mergeCell ref="I123:M123"/>
    <mergeCell ref="I128:M128"/>
    <mergeCell ref="A98:M98"/>
    <mergeCell ref="A99:M99"/>
    <mergeCell ref="A108:A109"/>
    <mergeCell ref="B108:B109"/>
    <mergeCell ref="C108:C109"/>
    <mergeCell ref="D108:D109"/>
    <mergeCell ref="E108:F108"/>
    <mergeCell ref="G108:H108"/>
    <mergeCell ref="I108:J108"/>
    <mergeCell ref="K108:L108"/>
    <mergeCell ref="F69:K69"/>
    <mergeCell ref="F70:K70"/>
    <mergeCell ref="F76:K76"/>
    <mergeCell ref="F77:K77"/>
    <mergeCell ref="F64:F66"/>
    <mergeCell ref="G64:G66"/>
    <mergeCell ref="H64:H66"/>
    <mergeCell ref="I64:I66"/>
    <mergeCell ref="M43:M46"/>
    <mergeCell ref="M49:M50"/>
    <mergeCell ref="A52:M52"/>
    <mergeCell ref="M53:M57"/>
    <mergeCell ref="M59:M62"/>
    <mergeCell ref="A64:A66"/>
    <mergeCell ref="B64:B66"/>
    <mergeCell ref="C64:C66"/>
    <mergeCell ref="L64:L66"/>
    <mergeCell ref="M64:M66"/>
    <mergeCell ref="D64:D66"/>
    <mergeCell ref="E64:E66"/>
    <mergeCell ref="M9:M10"/>
    <mergeCell ref="A11:F11"/>
    <mergeCell ref="M13:M26"/>
    <mergeCell ref="M28:M33"/>
    <mergeCell ref="M35:M36"/>
    <mergeCell ref="M38:M41"/>
    <mergeCell ref="J64:J66"/>
    <mergeCell ref="K64:K66"/>
    <mergeCell ref="A1:M1"/>
    <mergeCell ref="A2:M2"/>
    <mergeCell ref="A9:A10"/>
    <mergeCell ref="B9:B10"/>
    <mergeCell ref="C9:C10"/>
    <mergeCell ref="D9:D10"/>
    <mergeCell ref="E9:F9"/>
    <mergeCell ref="G9:H9"/>
    <mergeCell ref="I9:J9"/>
    <mergeCell ref="K9:L9"/>
  </mergeCells>
  <printOptions horizontalCentered="1"/>
  <pageMargins left="0.2362204724409449" right="0.2362204724409449" top="0.7480314960629921" bottom="0.7480314960629921" header="0.5118110236220472" footer="0.5118110236220472"/>
  <pageSetup horizontalDpi="300" verticalDpi="3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2014-01-15T00:58:38Z</cp:lastPrinted>
  <dcterms:created xsi:type="dcterms:W3CDTF">2013-02-11T22:43:33Z</dcterms:created>
  <dcterms:modified xsi:type="dcterms:W3CDTF">2014-02-19T04:06:53Z</dcterms:modified>
  <cp:category/>
  <cp:version/>
  <cp:contentType/>
  <cp:contentStatus/>
</cp:coreProperties>
</file>